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skirekisteri" sheetId="1" state="visible" r:id="rId1"/>
    <sheet xmlns:r="http://schemas.openxmlformats.org/officeDocument/2006/relationships" name="Riskimatriisi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6B7280"/>
    </font>
    <font>
      <b val="1"/>
      <color rgb="00FFFFFF"/>
    </font>
    <font>
      <b val="1"/>
    </font>
    <font>
      <b val="1"/>
      <sz val="13"/>
    </font>
  </fonts>
  <fills count="7">
    <fill>
      <patternFill/>
    </fill>
    <fill>
      <patternFill patternType="gray125"/>
    </fill>
    <fill>
      <patternFill patternType="solid">
        <fgColor rgb="004F46E5"/>
      </patternFill>
    </fill>
    <fill>
      <patternFill patternType="solid">
        <fgColor rgb="00FDE047"/>
      </patternFill>
    </fill>
    <fill>
      <patternFill patternType="solid">
        <fgColor rgb="00F97316"/>
      </patternFill>
    </fill>
    <fill>
      <patternFill patternType="solid">
        <fgColor rgb="00DC2626"/>
      </patternFill>
    </fill>
    <fill>
      <patternFill patternType="solid">
        <fgColor rgb="0086EFAC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pivotButton="0" quotePrefix="0" xfId="0"/>
    <xf numFmtId="0" fontId="0" fillId="0" borderId="1" applyAlignment="1" pivotButton="0" quotePrefix="0" xfId="0">
      <alignment vertical="top" wrapText="1"/>
    </xf>
    <xf numFmtId="0" fontId="4" fillId="0" borderId="0" pivotButton="0" quotePrefix="0" xfId="0"/>
    <xf numFmtId="0" fontId="4" fillId="0" borderId="0" applyAlignment="1" pivotButton="0" quotePrefix="0" xfId="0">
      <alignment horizontal="center" wrapText="1"/>
    </xf>
    <xf numFmtId="0" fontId="5" fillId="3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center" vertical="center"/>
    </xf>
  </cellXfs>
  <cellStyles count="1">
    <cellStyle name="Normal" xfId="0" builtinId="0" hidden="0"/>
  </cellStyles>
  <dxfs count="4">
    <dxf>
      <font>
        <b val="1"/>
        <color rgb="00FFFFFF"/>
      </font>
      <fill>
        <patternFill patternType="solid">
          <fgColor rgb="00DC2626"/>
        </patternFill>
      </fill>
    </dxf>
    <dxf>
      <fill>
        <patternFill patternType="solid">
          <fgColor rgb="00F97316"/>
        </patternFill>
      </fill>
    </dxf>
    <dxf>
      <fill>
        <patternFill patternType="solid">
          <fgColor rgb="00FDE047"/>
        </patternFill>
      </fill>
    </dxf>
    <dxf>
      <fill>
        <patternFill patternType="solid">
          <fgColor rgb="0086EFA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46" customWidth="1" min="2" max="2"/>
    <col width="14" customWidth="1" min="3" max="3"/>
    <col width="14" customWidth="1" min="4" max="4"/>
    <col width="12" customWidth="1" min="5" max="5"/>
    <col width="10" customWidth="1" min="6" max="6"/>
    <col width="12" customWidth="1" min="7" max="7"/>
    <col width="36" customWidth="1" min="8" max="8"/>
    <col width="18" customWidth="1" min="9" max="9"/>
    <col width="14" customWidth="1" min="10" max="10"/>
    <col width="12" customWidth="1" min="11" max="11"/>
  </cols>
  <sheetData>
    <row r="1">
      <c r="A1" s="1" t="inlineStr">
        <is>
          <t>Riskirekisteri</t>
        </is>
      </c>
    </row>
    <row r="2">
      <c r="A2" s="2" t="inlineStr">
        <is>
          <t>Riskiluku = todennäköisyys × vaikutus. Taso: 1–4 matala, 5–9 kohtalainen, 10–14 korkea, 15–25 kriittinen.</t>
        </is>
      </c>
    </row>
    <row r="4">
      <c r="A4" s="3" t="inlineStr">
        <is>
          <t>Nro</t>
        </is>
      </c>
      <c r="B4" s="3" t="inlineStr">
        <is>
          <t>Riski (syy → tapahtuma → seuraus)</t>
        </is>
      </c>
      <c r="C4" s="3" t="inlineStr">
        <is>
          <t>Luokka</t>
        </is>
      </c>
      <c r="D4" s="3" t="inlineStr">
        <is>
          <t>Todennäköisyys 1–5</t>
        </is>
      </c>
      <c r="E4" s="3" t="inlineStr">
        <is>
          <t>Vaikutus 1–5</t>
        </is>
      </c>
      <c r="F4" s="3" t="inlineStr">
        <is>
          <t>Riskiluku</t>
        </is>
      </c>
      <c r="G4" s="3" t="inlineStr">
        <is>
          <t>Taso</t>
        </is>
      </c>
      <c r="H4" s="3" t="inlineStr">
        <is>
          <t>Toimenpide</t>
        </is>
      </c>
      <c r="I4" s="3" t="inlineStr">
        <is>
          <t>Vastuuhenkilö</t>
        </is>
      </c>
      <c r="J4" s="3" t="inlineStr">
        <is>
          <t>Tila</t>
        </is>
      </c>
      <c r="K4" s="3" t="inlineStr">
        <is>
          <t>Tarkistettu</t>
        </is>
      </c>
    </row>
    <row r="5">
      <c r="A5" s="4" t="n">
        <v>1</v>
      </c>
      <c r="B5" s="5" t="inlineStr">
        <is>
          <t>Avainhenkilö sairastuu → työ pysähtyy → aikataulu viivästyy</t>
        </is>
      </c>
      <c r="C5" s="4" t="inlineStr">
        <is>
          <t>Resurssit</t>
        </is>
      </c>
      <c r="D5" s="4" t="n">
        <v>3</v>
      </c>
      <c r="E5" s="4" t="n">
        <v>4</v>
      </c>
      <c r="F5" s="4">
        <f>IF(AND(D5&lt;&gt;"",E5&lt;&gt;""),D5*E5,"")</f>
        <v/>
      </c>
      <c r="G5" s="4">
        <f>IF(F5="","",IF(F5&gt;=15,"Kriittinen",IF(F5&gt;=10,"Korkea",IF(F5&gt;=5,"Kohtalainen","Matala"))))</f>
        <v/>
      </c>
      <c r="H5" s="5" t="inlineStr">
        <is>
          <t>Varahenkilö ja dokumentointi</t>
        </is>
      </c>
      <c r="I5" s="4" t="n"/>
      <c r="J5" s="4" t="inlineStr">
        <is>
          <t>Avoin</t>
        </is>
      </c>
      <c r="K5" s="4" t="n"/>
    </row>
    <row r="6">
      <c r="A6" s="4" t="n">
        <v>2</v>
      </c>
      <c r="B6" s="5" t="inlineStr">
        <is>
          <t>Toimittaja myöhästyy → asennus siirtyy → välitavoite menetetään</t>
        </is>
      </c>
      <c r="C6" s="4" t="inlineStr">
        <is>
          <t>Toimittajat</t>
        </is>
      </c>
      <c r="D6" s="4" t="n">
        <v>3</v>
      </c>
      <c r="E6" s="4" t="n">
        <v>3</v>
      </c>
      <c r="F6" s="4">
        <f>IF(AND(D6&lt;&gt;"",E6&lt;&gt;""),D6*E6,"")</f>
        <v/>
      </c>
      <c r="G6" s="4">
        <f>IF(F6="","",IF(F6&gt;=15,"Kriittinen",IF(F6&gt;=10,"Korkea",IF(F6&gt;=5,"Kohtalainen","Matala"))))</f>
        <v/>
      </c>
      <c r="H6" s="5" t="inlineStr">
        <is>
          <t>Sopimukseen sakko, viikkoseuranta</t>
        </is>
      </c>
      <c r="I6" s="4" t="n"/>
      <c r="J6" s="4" t="inlineStr">
        <is>
          <t>Avoin</t>
        </is>
      </c>
      <c r="K6" s="4" t="n"/>
    </row>
    <row r="7">
      <c r="A7" s="4" t="n">
        <v>3</v>
      </c>
      <c r="B7" s="5" t="inlineStr">
        <is>
          <t>Laajuus kasvaa hallitsematta → budjetti ylittyy</t>
        </is>
      </c>
      <c r="C7" s="4" t="inlineStr">
        <is>
          <t>Laajuus</t>
        </is>
      </c>
      <c r="D7" s="4" t="n">
        <v>4</v>
      </c>
      <c r="E7" s="4" t="n">
        <v>3</v>
      </c>
      <c r="F7" s="4">
        <f>IF(AND(D7&lt;&gt;"",E7&lt;&gt;""),D7*E7,"")</f>
        <v/>
      </c>
      <c r="G7" s="4">
        <f>IF(F7="","",IF(F7&gt;=15,"Kriittinen",IF(F7&gt;=10,"Korkea",IF(F7&gt;=5,"Kohtalainen","Matala"))))</f>
        <v/>
      </c>
      <c r="H7" s="5" t="inlineStr">
        <is>
          <t>Muutospyyntöprosessi, päätösportti</t>
        </is>
      </c>
      <c r="I7" s="4" t="n"/>
      <c r="J7" s="4" t="inlineStr">
        <is>
          <t>Seurannassa</t>
        </is>
      </c>
      <c r="K7" s="4" t="n"/>
    </row>
    <row r="8">
      <c r="A8" s="4" t="n">
        <v>4</v>
      </c>
      <c r="B8" s="5" t="n"/>
      <c r="C8" s="4" t="n"/>
      <c r="D8" s="4" t="n"/>
      <c r="E8" s="4" t="n"/>
      <c r="F8" s="4">
        <f>IF(AND(D8&lt;&gt;"",E8&lt;&gt;""),D8*E8,"")</f>
        <v/>
      </c>
      <c r="G8" s="4">
        <f>IF(F8="","",IF(F8&gt;=15,"Kriittinen",IF(F8&gt;=10,"Korkea",IF(F8&gt;=5,"Kohtalainen","Matala"))))</f>
        <v/>
      </c>
      <c r="H8" s="5" t="n"/>
      <c r="I8" s="4" t="n"/>
      <c r="J8" s="4" t="n"/>
      <c r="K8" s="4" t="n"/>
    </row>
    <row r="9">
      <c r="A9" s="4" t="n">
        <v>5</v>
      </c>
      <c r="B9" s="5" t="n"/>
      <c r="C9" s="4" t="n"/>
      <c r="D9" s="4" t="n"/>
      <c r="E9" s="4" t="n"/>
      <c r="F9" s="4">
        <f>IF(AND(D9&lt;&gt;"",E9&lt;&gt;""),D9*E9,"")</f>
        <v/>
      </c>
      <c r="G9" s="4">
        <f>IF(F9="","",IF(F9&gt;=15,"Kriittinen",IF(F9&gt;=10,"Korkea",IF(F9&gt;=5,"Kohtalainen","Matala"))))</f>
        <v/>
      </c>
      <c r="H9" s="5" t="n"/>
      <c r="I9" s="4" t="n"/>
      <c r="J9" s="4" t="n"/>
      <c r="K9" s="4" t="n"/>
    </row>
    <row r="10">
      <c r="A10" s="4" t="n">
        <v>6</v>
      </c>
      <c r="B10" s="5" t="n"/>
      <c r="C10" s="4" t="n"/>
      <c r="D10" s="4" t="n"/>
      <c r="E10" s="4" t="n"/>
      <c r="F10" s="4">
        <f>IF(AND(D10&lt;&gt;"",E10&lt;&gt;""),D10*E10,"")</f>
        <v/>
      </c>
      <c r="G10" s="4">
        <f>IF(F10="","",IF(F10&gt;=15,"Kriittinen",IF(F10&gt;=10,"Korkea",IF(F10&gt;=5,"Kohtalainen","Matala"))))</f>
        <v/>
      </c>
      <c r="H10" s="5" t="n"/>
      <c r="I10" s="4" t="n"/>
      <c r="J10" s="4" t="n"/>
      <c r="K10" s="4" t="n"/>
    </row>
    <row r="11">
      <c r="A11" s="4" t="n">
        <v>7</v>
      </c>
      <c r="B11" s="5" t="n"/>
      <c r="C11" s="4" t="n"/>
      <c r="D11" s="4" t="n"/>
      <c r="E11" s="4" t="n"/>
      <c r="F11" s="4">
        <f>IF(AND(D11&lt;&gt;"",E11&lt;&gt;""),D11*E11,"")</f>
        <v/>
      </c>
      <c r="G11" s="4">
        <f>IF(F11="","",IF(F11&gt;=15,"Kriittinen",IF(F11&gt;=10,"Korkea",IF(F11&gt;=5,"Kohtalainen","Matala"))))</f>
        <v/>
      </c>
      <c r="H11" s="5" t="n"/>
      <c r="I11" s="4" t="n"/>
      <c r="J11" s="4" t="n"/>
      <c r="K11" s="4" t="n"/>
    </row>
    <row r="12">
      <c r="A12" s="4" t="n">
        <v>8</v>
      </c>
      <c r="B12" s="5" t="n"/>
      <c r="C12" s="4" t="n"/>
      <c r="D12" s="4" t="n"/>
      <c r="E12" s="4" t="n"/>
      <c r="F12" s="4">
        <f>IF(AND(D12&lt;&gt;"",E12&lt;&gt;""),D12*E12,"")</f>
        <v/>
      </c>
      <c r="G12" s="4">
        <f>IF(F12="","",IF(F12&gt;=15,"Kriittinen",IF(F12&gt;=10,"Korkea",IF(F12&gt;=5,"Kohtalainen","Matala"))))</f>
        <v/>
      </c>
      <c r="H12" s="5" t="n"/>
      <c r="I12" s="4" t="n"/>
      <c r="J12" s="4" t="n"/>
      <c r="K12" s="4" t="n"/>
    </row>
    <row r="13">
      <c r="A13" s="4" t="n">
        <v>9</v>
      </c>
      <c r="B13" s="5" t="n"/>
      <c r="C13" s="4" t="n"/>
      <c r="D13" s="4" t="n"/>
      <c r="E13" s="4" t="n"/>
      <c r="F13" s="4">
        <f>IF(AND(D13&lt;&gt;"",E13&lt;&gt;""),D13*E13,"")</f>
        <v/>
      </c>
      <c r="G13" s="4">
        <f>IF(F13="","",IF(F13&gt;=15,"Kriittinen",IF(F13&gt;=10,"Korkea",IF(F13&gt;=5,"Kohtalainen","Matala"))))</f>
        <v/>
      </c>
      <c r="H13" s="5" t="n"/>
      <c r="I13" s="4" t="n"/>
      <c r="J13" s="4" t="n"/>
      <c r="K13" s="4" t="n"/>
    </row>
    <row r="14">
      <c r="A14" s="4" t="n">
        <v>10</v>
      </c>
      <c r="B14" s="5" t="n"/>
      <c r="C14" s="4" t="n"/>
      <c r="D14" s="4" t="n"/>
      <c r="E14" s="4" t="n"/>
      <c r="F14" s="4">
        <f>IF(AND(D14&lt;&gt;"",E14&lt;&gt;""),D14*E14,"")</f>
        <v/>
      </c>
      <c r="G14" s="4">
        <f>IF(F14="","",IF(F14&gt;=15,"Kriittinen",IF(F14&gt;=10,"Korkea",IF(F14&gt;=5,"Kohtalainen","Matala"))))</f>
        <v/>
      </c>
      <c r="H14" s="5" t="n"/>
      <c r="I14" s="4" t="n"/>
      <c r="J14" s="4" t="n"/>
      <c r="K14" s="4" t="n"/>
    </row>
    <row r="15">
      <c r="A15" s="4" t="n">
        <v>11</v>
      </c>
      <c r="B15" s="5" t="n"/>
      <c r="C15" s="4" t="n"/>
      <c r="D15" s="4" t="n"/>
      <c r="E15" s="4" t="n"/>
      <c r="F15" s="4">
        <f>IF(AND(D15&lt;&gt;"",E15&lt;&gt;""),D15*E15,"")</f>
        <v/>
      </c>
      <c r="G15" s="4">
        <f>IF(F15="","",IF(F15&gt;=15,"Kriittinen",IF(F15&gt;=10,"Korkea",IF(F15&gt;=5,"Kohtalainen","Matala"))))</f>
        <v/>
      </c>
      <c r="H15" s="5" t="n"/>
      <c r="I15" s="4" t="n"/>
      <c r="J15" s="4" t="n"/>
      <c r="K15" s="4" t="n"/>
    </row>
    <row r="16">
      <c r="A16" s="4" t="n">
        <v>12</v>
      </c>
      <c r="B16" s="5" t="n"/>
      <c r="C16" s="4" t="n"/>
      <c r="D16" s="4" t="n"/>
      <c r="E16" s="4" t="n"/>
      <c r="F16" s="4">
        <f>IF(AND(D16&lt;&gt;"",E16&lt;&gt;""),D16*E16,"")</f>
        <v/>
      </c>
      <c r="G16" s="4">
        <f>IF(F16="","",IF(F16&gt;=15,"Kriittinen",IF(F16&gt;=10,"Korkea",IF(F16&gt;=5,"Kohtalainen","Matala"))))</f>
        <v/>
      </c>
      <c r="H16" s="5" t="n"/>
      <c r="I16" s="4" t="n"/>
      <c r="J16" s="4" t="n"/>
      <c r="K16" s="4" t="n"/>
    </row>
    <row r="17">
      <c r="A17" s="4" t="n">
        <v>13</v>
      </c>
      <c r="B17" s="5" t="n"/>
      <c r="C17" s="4" t="n"/>
      <c r="D17" s="4" t="n"/>
      <c r="E17" s="4" t="n"/>
      <c r="F17" s="4">
        <f>IF(AND(D17&lt;&gt;"",E17&lt;&gt;""),D17*E17,"")</f>
        <v/>
      </c>
      <c r="G17" s="4">
        <f>IF(F17="","",IF(F17&gt;=15,"Kriittinen",IF(F17&gt;=10,"Korkea",IF(F17&gt;=5,"Kohtalainen","Matala"))))</f>
        <v/>
      </c>
      <c r="H17" s="5" t="n"/>
      <c r="I17" s="4" t="n"/>
      <c r="J17" s="4" t="n"/>
      <c r="K17" s="4" t="n"/>
    </row>
    <row r="18">
      <c r="A18" s="4" t="n">
        <v>14</v>
      </c>
      <c r="B18" s="5" t="n"/>
      <c r="C18" s="4" t="n"/>
      <c r="D18" s="4" t="n"/>
      <c r="E18" s="4" t="n"/>
      <c r="F18" s="4">
        <f>IF(AND(D18&lt;&gt;"",E18&lt;&gt;""),D18*E18,"")</f>
        <v/>
      </c>
      <c r="G18" s="4">
        <f>IF(F18="","",IF(F18&gt;=15,"Kriittinen",IF(F18&gt;=10,"Korkea",IF(F18&gt;=5,"Kohtalainen","Matala"))))</f>
        <v/>
      </c>
      <c r="H18" s="5" t="n"/>
      <c r="I18" s="4" t="n"/>
      <c r="J18" s="4" t="n"/>
      <c r="K18" s="4" t="n"/>
    </row>
    <row r="19">
      <c r="A19" s="4" t="n">
        <v>15</v>
      </c>
      <c r="B19" s="5" t="n"/>
      <c r="C19" s="4" t="n"/>
      <c r="D19" s="4" t="n"/>
      <c r="E19" s="4" t="n"/>
      <c r="F19" s="4">
        <f>IF(AND(D19&lt;&gt;"",E19&lt;&gt;""),D19*E19,"")</f>
        <v/>
      </c>
      <c r="G19" s="4">
        <f>IF(F19="","",IF(F19&gt;=15,"Kriittinen",IF(F19&gt;=10,"Korkea",IF(F19&gt;=5,"Kohtalainen","Matala"))))</f>
        <v/>
      </c>
      <c r="H19" s="5" t="n"/>
      <c r="I19" s="4" t="n"/>
      <c r="J19" s="4" t="n"/>
      <c r="K19" s="4" t="n"/>
    </row>
    <row r="20">
      <c r="A20" s="4" t="n">
        <v>16</v>
      </c>
      <c r="B20" s="5" t="n"/>
      <c r="C20" s="4" t="n"/>
      <c r="D20" s="4" t="n"/>
      <c r="E20" s="4" t="n"/>
      <c r="F20" s="4">
        <f>IF(AND(D20&lt;&gt;"",E20&lt;&gt;""),D20*E20,"")</f>
        <v/>
      </c>
      <c r="G20" s="4">
        <f>IF(F20="","",IF(F20&gt;=15,"Kriittinen",IF(F20&gt;=10,"Korkea",IF(F20&gt;=5,"Kohtalainen","Matala"))))</f>
        <v/>
      </c>
      <c r="H20" s="5" t="n"/>
      <c r="I20" s="4" t="n"/>
      <c r="J20" s="4" t="n"/>
      <c r="K20" s="4" t="n"/>
    </row>
    <row r="21">
      <c r="A21" s="4" t="n">
        <v>17</v>
      </c>
      <c r="B21" s="5" t="n"/>
      <c r="C21" s="4" t="n"/>
      <c r="D21" s="4" t="n"/>
      <c r="E21" s="4" t="n"/>
      <c r="F21" s="4">
        <f>IF(AND(D21&lt;&gt;"",E21&lt;&gt;""),D21*E21,"")</f>
        <v/>
      </c>
      <c r="G21" s="4">
        <f>IF(F21="","",IF(F21&gt;=15,"Kriittinen",IF(F21&gt;=10,"Korkea",IF(F21&gt;=5,"Kohtalainen","Matala"))))</f>
        <v/>
      </c>
      <c r="H21" s="5" t="n"/>
      <c r="I21" s="4" t="n"/>
      <c r="J21" s="4" t="n"/>
      <c r="K21" s="4" t="n"/>
    </row>
    <row r="22">
      <c r="A22" s="4" t="n">
        <v>18</v>
      </c>
      <c r="B22" s="5" t="n"/>
      <c r="C22" s="4" t="n"/>
      <c r="D22" s="4" t="n"/>
      <c r="E22" s="4" t="n"/>
      <c r="F22" s="4">
        <f>IF(AND(D22&lt;&gt;"",E22&lt;&gt;""),D22*E22,"")</f>
        <v/>
      </c>
      <c r="G22" s="4">
        <f>IF(F22="","",IF(F22&gt;=15,"Kriittinen",IF(F22&gt;=10,"Korkea",IF(F22&gt;=5,"Kohtalainen","Matala"))))</f>
        <v/>
      </c>
      <c r="H22" s="5" t="n"/>
      <c r="I22" s="4" t="n"/>
      <c r="J22" s="4" t="n"/>
      <c r="K22" s="4" t="n"/>
    </row>
    <row r="23">
      <c r="A23" s="4" t="n">
        <v>19</v>
      </c>
      <c r="B23" s="5" t="n"/>
      <c r="C23" s="4" t="n"/>
      <c r="D23" s="4" t="n"/>
      <c r="E23" s="4" t="n"/>
      <c r="F23" s="4">
        <f>IF(AND(D23&lt;&gt;"",E23&lt;&gt;""),D23*E23,"")</f>
        <v/>
      </c>
      <c r="G23" s="4">
        <f>IF(F23="","",IF(F23&gt;=15,"Kriittinen",IF(F23&gt;=10,"Korkea",IF(F23&gt;=5,"Kohtalainen","Matala"))))</f>
        <v/>
      </c>
      <c r="H23" s="5" t="n"/>
      <c r="I23" s="4" t="n"/>
      <c r="J23" s="4" t="n"/>
      <c r="K23" s="4" t="n"/>
    </row>
    <row r="24">
      <c r="A24" s="4" t="n">
        <v>20</v>
      </c>
      <c r="B24" s="5" t="n"/>
      <c r="C24" s="4" t="n"/>
      <c r="D24" s="4" t="n"/>
      <c r="E24" s="4" t="n"/>
      <c r="F24" s="4">
        <f>IF(AND(D24&lt;&gt;"",E24&lt;&gt;""),D24*E24,"")</f>
        <v/>
      </c>
      <c r="G24" s="4">
        <f>IF(F24="","",IF(F24&gt;=15,"Kriittinen",IF(F24&gt;=10,"Korkea",IF(F24&gt;=5,"Kohtalainen","Matala"))))</f>
        <v/>
      </c>
      <c r="H24" s="5" t="n"/>
      <c r="I24" s="4" t="n"/>
      <c r="J24" s="4" t="n"/>
      <c r="K24" s="4" t="n"/>
    </row>
    <row r="25">
      <c r="A25" s="4" t="n">
        <v>21</v>
      </c>
      <c r="B25" s="5" t="n"/>
      <c r="C25" s="4" t="n"/>
      <c r="D25" s="4" t="n"/>
      <c r="E25" s="4" t="n"/>
      <c r="F25" s="4">
        <f>IF(AND(D25&lt;&gt;"",E25&lt;&gt;""),D25*E25,"")</f>
        <v/>
      </c>
      <c r="G25" s="4">
        <f>IF(F25="","",IF(F25&gt;=15,"Kriittinen",IF(F25&gt;=10,"Korkea",IF(F25&gt;=5,"Kohtalainen","Matala"))))</f>
        <v/>
      </c>
      <c r="H25" s="5" t="n"/>
      <c r="I25" s="4" t="n"/>
      <c r="J25" s="4" t="n"/>
      <c r="K25" s="4" t="n"/>
    </row>
    <row r="26">
      <c r="A26" s="4" t="n">
        <v>22</v>
      </c>
      <c r="B26" s="5" t="n"/>
      <c r="C26" s="4" t="n"/>
      <c r="D26" s="4" t="n"/>
      <c r="E26" s="4" t="n"/>
      <c r="F26" s="4">
        <f>IF(AND(D26&lt;&gt;"",E26&lt;&gt;""),D26*E26,"")</f>
        <v/>
      </c>
      <c r="G26" s="4">
        <f>IF(F26="","",IF(F26&gt;=15,"Kriittinen",IF(F26&gt;=10,"Korkea",IF(F26&gt;=5,"Kohtalainen","Matala"))))</f>
        <v/>
      </c>
      <c r="H26" s="5" t="n"/>
      <c r="I26" s="4" t="n"/>
      <c r="J26" s="4" t="n"/>
      <c r="K26" s="4" t="n"/>
    </row>
    <row r="27">
      <c r="A27" s="4" t="n">
        <v>23</v>
      </c>
      <c r="B27" s="5" t="n"/>
      <c r="C27" s="4" t="n"/>
      <c r="D27" s="4" t="n"/>
      <c r="E27" s="4" t="n"/>
      <c r="F27" s="4">
        <f>IF(AND(D27&lt;&gt;"",E27&lt;&gt;""),D27*E27,"")</f>
        <v/>
      </c>
      <c r="G27" s="4">
        <f>IF(F27="","",IF(F27&gt;=15,"Kriittinen",IF(F27&gt;=10,"Korkea",IF(F27&gt;=5,"Kohtalainen","Matala"))))</f>
        <v/>
      </c>
      <c r="H27" s="5" t="n"/>
      <c r="I27" s="4" t="n"/>
      <c r="J27" s="4" t="n"/>
      <c r="K27" s="4" t="n"/>
    </row>
    <row r="28">
      <c r="A28" s="4" t="n">
        <v>24</v>
      </c>
      <c r="B28" s="5" t="n"/>
      <c r="C28" s="4" t="n"/>
      <c r="D28" s="4" t="n"/>
      <c r="E28" s="4" t="n"/>
      <c r="F28" s="4">
        <f>IF(AND(D28&lt;&gt;"",E28&lt;&gt;""),D28*E28,"")</f>
        <v/>
      </c>
      <c r="G28" s="4">
        <f>IF(F28="","",IF(F28&gt;=15,"Kriittinen",IF(F28&gt;=10,"Korkea",IF(F28&gt;=5,"Kohtalainen","Matala"))))</f>
        <v/>
      </c>
      <c r="H28" s="5" t="n"/>
      <c r="I28" s="4" t="n"/>
      <c r="J28" s="4" t="n"/>
      <c r="K28" s="4" t="n"/>
    </row>
    <row r="29">
      <c r="A29" s="4" t="n">
        <v>25</v>
      </c>
      <c r="B29" s="5" t="n"/>
      <c r="C29" s="4" t="n"/>
      <c r="D29" s="4" t="n"/>
      <c r="E29" s="4" t="n"/>
      <c r="F29" s="4">
        <f>IF(AND(D29&lt;&gt;"",E29&lt;&gt;""),D29*E29,"")</f>
        <v/>
      </c>
      <c r="G29" s="4">
        <f>IF(F29="","",IF(F29&gt;=15,"Kriittinen",IF(F29&gt;=10,"Korkea",IF(F29&gt;=5,"Kohtalainen","Matala"))))</f>
        <v/>
      </c>
      <c r="H29" s="5" t="n"/>
      <c r="I29" s="4" t="n"/>
      <c r="J29" s="4" t="n"/>
      <c r="K29" s="4" t="n"/>
    </row>
    <row r="30">
      <c r="A30" s="4" t="n">
        <v>26</v>
      </c>
      <c r="B30" s="5" t="n"/>
      <c r="C30" s="4" t="n"/>
      <c r="D30" s="4" t="n"/>
      <c r="E30" s="4" t="n"/>
      <c r="F30" s="4">
        <f>IF(AND(D30&lt;&gt;"",E30&lt;&gt;""),D30*E30,"")</f>
        <v/>
      </c>
      <c r="G30" s="4">
        <f>IF(F30="","",IF(F30&gt;=15,"Kriittinen",IF(F30&gt;=10,"Korkea",IF(F30&gt;=5,"Kohtalainen","Matala"))))</f>
        <v/>
      </c>
      <c r="H30" s="5" t="n"/>
      <c r="I30" s="4" t="n"/>
      <c r="J30" s="4" t="n"/>
      <c r="K30" s="4" t="n"/>
    </row>
    <row r="31">
      <c r="A31" s="4" t="n">
        <v>27</v>
      </c>
      <c r="B31" s="5" t="n"/>
      <c r="C31" s="4" t="n"/>
      <c r="D31" s="4" t="n"/>
      <c r="E31" s="4" t="n"/>
      <c r="F31" s="4">
        <f>IF(AND(D31&lt;&gt;"",E31&lt;&gt;""),D31*E31,"")</f>
        <v/>
      </c>
      <c r="G31" s="4">
        <f>IF(F31="","",IF(F31&gt;=15,"Kriittinen",IF(F31&gt;=10,"Korkea",IF(F31&gt;=5,"Kohtalainen","Matala"))))</f>
        <v/>
      </c>
      <c r="H31" s="5" t="n"/>
      <c r="I31" s="4" t="n"/>
      <c r="J31" s="4" t="n"/>
      <c r="K31" s="4" t="n"/>
    </row>
    <row r="32">
      <c r="A32" s="4" t="n">
        <v>28</v>
      </c>
      <c r="B32" s="5" t="n"/>
      <c r="C32" s="4" t="n"/>
      <c r="D32" s="4" t="n"/>
      <c r="E32" s="4" t="n"/>
      <c r="F32" s="4">
        <f>IF(AND(D32&lt;&gt;"",E32&lt;&gt;""),D32*E32,"")</f>
        <v/>
      </c>
      <c r="G32" s="4">
        <f>IF(F32="","",IF(F32&gt;=15,"Kriittinen",IF(F32&gt;=10,"Korkea",IF(F32&gt;=5,"Kohtalainen","Matala"))))</f>
        <v/>
      </c>
      <c r="H32" s="5" t="n"/>
      <c r="I32" s="4" t="n"/>
      <c r="J32" s="4" t="n"/>
      <c r="K32" s="4" t="n"/>
    </row>
    <row r="33">
      <c r="A33" s="4" t="n">
        <v>29</v>
      </c>
      <c r="B33" s="5" t="n"/>
      <c r="C33" s="4" t="n"/>
      <c r="D33" s="4" t="n"/>
      <c r="E33" s="4" t="n"/>
      <c r="F33" s="4">
        <f>IF(AND(D33&lt;&gt;"",E33&lt;&gt;""),D33*E33,"")</f>
        <v/>
      </c>
      <c r="G33" s="4">
        <f>IF(F33="","",IF(F33&gt;=15,"Kriittinen",IF(F33&gt;=10,"Korkea",IF(F33&gt;=5,"Kohtalainen","Matala"))))</f>
        <v/>
      </c>
      <c r="H33" s="5" t="n"/>
      <c r="I33" s="4" t="n"/>
      <c r="J33" s="4" t="n"/>
      <c r="K33" s="4" t="n"/>
    </row>
    <row r="34">
      <c r="A34" s="4" t="n">
        <v>30</v>
      </c>
      <c r="B34" s="5" t="n"/>
      <c r="C34" s="4" t="n"/>
      <c r="D34" s="4" t="n"/>
      <c r="E34" s="4" t="n"/>
      <c r="F34" s="4">
        <f>IF(AND(D34&lt;&gt;"",E34&lt;&gt;""),D34*E34,"")</f>
        <v/>
      </c>
      <c r="G34" s="4">
        <f>IF(F34="","",IF(F34&gt;=15,"Kriittinen",IF(F34&gt;=10,"Korkea",IF(F34&gt;=5,"Kohtalainen","Matala"))))</f>
        <v/>
      </c>
      <c r="H34" s="5" t="n"/>
      <c r="I34" s="4" t="n"/>
      <c r="J34" s="4" t="n"/>
      <c r="K34" s="4" t="n"/>
    </row>
    <row r="36">
      <c r="A36" s="2" t="inlineStr">
        <is>
          <t>Pohja: projektiassistentti.fi — vapaasti käytettävissä ja muokattavissa.</t>
        </is>
      </c>
    </row>
  </sheetData>
  <conditionalFormatting sqref="F5:F34">
    <cfRule type="cellIs" priority="1" operator="greaterThanOrEqual" dxfId="0">
      <formula>15</formula>
    </cfRule>
    <cfRule type="cellIs" priority="2" operator="between" dxfId="1">
      <formula>10</formula>
      <formula>14</formula>
    </cfRule>
    <cfRule type="cellIs" priority="3" operator="between" dxfId="2">
      <formula>5</formula>
      <formula>9</formula>
    </cfRule>
    <cfRule type="cellIs" priority="4" operator="between" dxfId="3">
      <formula>1</formula>
      <formula>4</formula>
    </cfRule>
  </conditionalFormatting>
  <dataValidations count="2">
    <dataValidation sqref="D5:E34" showDropDown="0" showInputMessage="0" showErrorMessage="0" allowBlank="1" type="whole" operator="between">
      <formula1>1</formula1>
      <formula2>5</formula2>
    </dataValidation>
    <dataValidation sqref="J5:J34" showDropDown="0" showInputMessage="0" showErrorMessage="0" allowBlank="1" type="list">
      <formula1>"Avoin,Seurannassa,Toteutunut,Suljettu"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8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</cols>
  <sheetData>
    <row r="1">
      <c r="A1" s="1" t="inlineStr">
        <is>
          <t>Riskimatriisi 5 × 5</t>
        </is>
      </c>
    </row>
    <row r="2">
      <c r="A2" s="2" t="inlineStr">
        <is>
          <t>Solu näyttää, montako riskirekisterin riskiä osuu ruutuun. Päivittyy automaattisesti.</t>
        </is>
      </c>
    </row>
    <row r="4">
      <c r="B4" s="6" t="inlineStr">
        <is>
          <t>Vaikutus →</t>
        </is>
      </c>
    </row>
    <row r="5">
      <c r="A5" s="6" t="inlineStr">
        <is>
          <t>Todennäköisyys ↓</t>
        </is>
      </c>
      <c r="B5" s="7" t="inlineStr">
        <is>
          <t>1 Vähäinen</t>
        </is>
      </c>
      <c r="C5" s="7" t="inlineStr">
        <is>
          <t>2 Pieni</t>
        </is>
      </c>
      <c r="D5" s="7" t="inlineStr">
        <is>
          <t>3 Kohtalainen</t>
        </is>
      </c>
      <c r="E5" s="7" t="inlineStr">
        <is>
          <t>4 Suuri</t>
        </is>
      </c>
      <c r="F5" s="7" t="inlineStr">
        <is>
          <t>5 Erittäin suuri</t>
        </is>
      </c>
    </row>
    <row r="6" ht="34" customHeight="1">
      <c r="A6" s="6" t="inlineStr">
        <is>
          <t>5 Lähes varma</t>
        </is>
      </c>
      <c r="B6" s="8">
        <f>COUNTIFS(Riskirekisteri!$D$5:$D$34,5,Riskirekisteri!$E$5:$E$34,1)</f>
        <v/>
      </c>
      <c r="C6" s="9">
        <f>COUNTIFS(Riskirekisteri!$D$5:$D$34,5,Riskirekisteri!$E$5:$E$34,2)</f>
        <v/>
      </c>
      <c r="D6" s="10">
        <f>COUNTIFS(Riskirekisteri!$D$5:$D$34,5,Riskirekisteri!$E$5:$E$34,3)</f>
        <v/>
      </c>
      <c r="E6" s="10">
        <f>COUNTIFS(Riskirekisteri!$D$5:$D$34,5,Riskirekisteri!$E$5:$E$34,4)</f>
        <v/>
      </c>
      <c r="F6" s="10">
        <f>COUNTIFS(Riskirekisteri!$D$5:$D$34,5,Riskirekisteri!$E$5:$E$34,5)</f>
        <v/>
      </c>
    </row>
    <row r="7" ht="34" customHeight="1">
      <c r="A7" s="6" t="inlineStr">
        <is>
          <t>4 Todennäköinen</t>
        </is>
      </c>
      <c r="B7" s="11">
        <f>COUNTIFS(Riskirekisteri!$D$5:$D$34,4,Riskirekisteri!$E$5:$E$34,1)</f>
        <v/>
      </c>
      <c r="C7" s="8">
        <f>COUNTIFS(Riskirekisteri!$D$5:$D$34,4,Riskirekisteri!$E$5:$E$34,2)</f>
        <v/>
      </c>
      <c r="D7" s="9">
        <f>COUNTIFS(Riskirekisteri!$D$5:$D$34,4,Riskirekisteri!$E$5:$E$34,3)</f>
        <v/>
      </c>
      <c r="E7" s="10">
        <f>COUNTIFS(Riskirekisteri!$D$5:$D$34,4,Riskirekisteri!$E$5:$E$34,4)</f>
        <v/>
      </c>
      <c r="F7" s="10">
        <f>COUNTIFS(Riskirekisteri!$D$5:$D$34,4,Riskirekisteri!$E$5:$E$34,5)</f>
        <v/>
      </c>
    </row>
    <row r="8" ht="34" customHeight="1">
      <c r="A8" s="6" t="inlineStr">
        <is>
          <t>3 Mahdollinen</t>
        </is>
      </c>
      <c r="B8" s="11">
        <f>COUNTIFS(Riskirekisteri!$D$5:$D$34,3,Riskirekisteri!$E$5:$E$34,1)</f>
        <v/>
      </c>
      <c r="C8" s="8">
        <f>COUNTIFS(Riskirekisteri!$D$5:$D$34,3,Riskirekisteri!$E$5:$E$34,2)</f>
        <v/>
      </c>
      <c r="D8" s="8">
        <f>COUNTIFS(Riskirekisteri!$D$5:$D$34,3,Riskirekisteri!$E$5:$E$34,3)</f>
        <v/>
      </c>
      <c r="E8" s="9">
        <f>COUNTIFS(Riskirekisteri!$D$5:$D$34,3,Riskirekisteri!$E$5:$E$34,4)</f>
        <v/>
      </c>
      <c r="F8" s="10">
        <f>COUNTIFS(Riskirekisteri!$D$5:$D$34,3,Riskirekisteri!$E$5:$E$34,5)</f>
        <v/>
      </c>
    </row>
    <row r="9" ht="34" customHeight="1">
      <c r="A9" s="6" t="inlineStr">
        <is>
          <t>2 Epätodennäköinen</t>
        </is>
      </c>
      <c r="B9" s="11">
        <f>COUNTIFS(Riskirekisteri!$D$5:$D$34,2,Riskirekisteri!$E$5:$E$34,1)</f>
        <v/>
      </c>
      <c r="C9" s="11">
        <f>COUNTIFS(Riskirekisteri!$D$5:$D$34,2,Riskirekisteri!$E$5:$E$34,2)</f>
        <v/>
      </c>
      <c r="D9" s="8">
        <f>COUNTIFS(Riskirekisteri!$D$5:$D$34,2,Riskirekisteri!$E$5:$E$34,3)</f>
        <v/>
      </c>
      <c r="E9" s="8">
        <f>COUNTIFS(Riskirekisteri!$D$5:$D$34,2,Riskirekisteri!$E$5:$E$34,4)</f>
        <v/>
      </c>
      <c r="F9" s="9">
        <f>COUNTIFS(Riskirekisteri!$D$5:$D$34,2,Riskirekisteri!$E$5:$E$34,5)</f>
        <v/>
      </c>
    </row>
    <row r="10" ht="34" customHeight="1">
      <c r="A10" s="6" t="inlineStr">
        <is>
          <t>1 Harvinainen</t>
        </is>
      </c>
      <c r="B10" s="11">
        <f>COUNTIFS(Riskirekisteri!$D$5:$D$34,1,Riskirekisteri!$E$5:$E$34,1)</f>
        <v/>
      </c>
      <c r="C10" s="11">
        <f>COUNTIFS(Riskirekisteri!$D$5:$D$34,1,Riskirekisteri!$E$5:$E$34,2)</f>
        <v/>
      </c>
      <c r="D10" s="11">
        <f>COUNTIFS(Riskirekisteri!$D$5:$D$34,1,Riskirekisteri!$E$5:$E$34,3)</f>
        <v/>
      </c>
      <c r="E10" s="11">
        <f>COUNTIFS(Riskirekisteri!$D$5:$D$34,1,Riskirekisteri!$E$5:$E$34,4)</f>
        <v/>
      </c>
      <c r="F10" s="8">
        <f>COUNTIFS(Riskirekisteri!$D$5:$D$34,1,Riskirekisteri!$E$5:$E$34,5)</f>
        <v/>
      </c>
    </row>
    <row r="13">
      <c r="A13" s="2" t="inlineStr">
        <is>
          <t>Tasot: vihreä matala (1–4) · keltainen kohtalainen (5–9) · oranssi korkea (10–14) · punainen kriittinen (15–25)</t>
        </is>
      </c>
    </row>
    <row r="15">
      <c r="A15" s="2" t="inlineStr">
        <is>
          <t>Pohja: projektiassistentti.fi — vapaasti käytettävissä ja muokattavissa.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Projektiassistentti</dc:creator>
  <dcterms:created xmlns:dcterms="http://purl.org/dc/terms/" xmlns:xsi="http://www.w3.org/2001/XMLSchema-instance" xsi:type="dcterms:W3CDTF">2026-10-05T20:42:06Z</dcterms:created>
  <dcterms:modified xmlns:dcterms="http://purl.org/dc/terms/" xmlns:xsi="http://www.w3.org/2001/XMLSchema-instance" xsi:type="dcterms:W3CDTF">2026-10-05T20:42:06Z</dcterms:modified>
</cp:coreProperties>
</file>